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75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Sheet1!$A$3:$I$35</definedName>
  </definedNames>
  <calcPr calcId="144525"/>
</workbook>
</file>

<file path=xl/sharedStrings.xml><?xml version="1.0" encoding="utf-8"?>
<sst xmlns="http://schemas.openxmlformats.org/spreadsheetml/2006/main" count="63" uniqueCount="44">
  <si>
    <t>云县2025年特岗教师招聘综合成绩及进入体检环节人员公示</t>
  </si>
  <si>
    <t>序号</t>
  </si>
  <si>
    <t>姓名</t>
  </si>
  <si>
    <t>报考科目</t>
  </si>
  <si>
    <t>笔试成绩</t>
  </si>
  <si>
    <t>面试成绩</t>
  </si>
  <si>
    <t>得分合计</t>
  </si>
  <si>
    <t>排名</t>
  </si>
  <si>
    <t>是否进入体检</t>
  </si>
  <si>
    <t>占50%</t>
  </si>
  <si>
    <t>熊磊</t>
  </si>
  <si>
    <t>是</t>
  </si>
  <si>
    <t>沈星娜</t>
  </si>
  <si>
    <t>罗梦琪</t>
  </si>
  <si>
    <t>李新恩</t>
  </si>
  <si>
    <t>曾培扬</t>
  </si>
  <si>
    <t>周庆冉</t>
  </si>
  <si>
    <t>班玉婷</t>
  </si>
  <si>
    <t>石旺梦</t>
  </si>
  <si>
    <t>李梅</t>
  </si>
  <si>
    <t>王琳艳</t>
  </si>
  <si>
    <t>赵凤怀</t>
  </si>
  <si>
    <t>唐艳力</t>
  </si>
  <si>
    <t>艾建达</t>
  </si>
  <si>
    <t>石屹亚</t>
  </si>
  <si>
    <t>龚会银</t>
  </si>
  <si>
    <t>白金宗</t>
  </si>
  <si>
    <t>王杰</t>
  </si>
  <si>
    <t>罗烘艳</t>
  </si>
  <si>
    <t>沈晓晓</t>
  </si>
  <si>
    <t>段应超</t>
  </si>
  <si>
    <t>范贵廷</t>
  </si>
  <si>
    <t>杨振瑜</t>
  </si>
  <si>
    <t>放弃</t>
  </si>
  <si>
    <t>林呓</t>
  </si>
  <si>
    <t>鲁顺仙</t>
  </si>
  <si>
    <t>罗恒艳</t>
  </si>
  <si>
    <t>施厚贤</t>
  </si>
  <si>
    <t>罗娜</t>
  </si>
  <si>
    <t>罗先苗</t>
  </si>
  <si>
    <t>龚建强</t>
  </si>
  <si>
    <t>李阳</t>
  </si>
  <si>
    <t>李遥遥</t>
  </si>
  <si>
    <t>罗仙艳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</si>
</sst>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0" borderId="0"/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49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  <protection hidden="1"/>
    </xf>
    <xf numFmtId="176" fontId="2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49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4" fillId="3" borderId="1" xfId="49" applyFont="1" applyFill="1" applyBorder="1" applyAlignment="1" applyProtection="1">
      <alignment horizontal="center" vertical="center" wrapText="1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4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3" borderId="1" xfId="49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2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54;&#20107;&#32929;\&#25945;&#24072;&#25307;&#32856;\2025\&#29305;&#23703;\&#36827;&#20837;&#38754;&#35797;&#20154;&#21592;&#31508;&#35797;&#25104;&#32489;\&#36827;&#20837;&#38754;&#35797;&#20154;&#21592;&#31508;&#35797;&#25104;&#324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54;&#20107;&#32929;\&#25945;&#24072;&#25307;&#32856;\2025\&#29305;&#23703;\&#38754;&#35797;\&#38754;&#35797;&#25104;&#32489;\&#65288;&#31532;&#19968;&#32452;&#65289;&#38754;&#35797;&#35745;&#2099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35745;&#20998;&#34920;&#65288;&#31532;&#20108;&#3245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gcjk25"/>
      <sheetName val="Sheet1"/>
      <sheetName val="Sheet1 (2)"/>
    </sheetNames>
    <sheetDataSet>
      <sheetData sheetId="0"/>
      <sheetData sheetId="1">
        <row r="3">
          <cell r="B3" t="str">
            <v>李阳</v>
          </cell>
          <cell r="C3" t="str">
            <v>男</v>
          </cell>
          <cell r="D3" t="str">
            <v>533524199407041572</v>
          </cell>
          <cell r="E3" t="str">
            <v>352320100061</v>
          </cell>
          <cell r="F3" t="str">
            <v>18487733201</v>
          </cell>
          <cell r="G3" t="str">
            <v>小学语文（男）</v>
          </cell>
          <cell r="H3">
            <v>75.5</v>
          </cell>
        </row>
        <row r="4">
          <cell r="B4" t="str">
            <v>龚建强</v>
          </cell>
          <cell r="C4" t="str">
            <v>男</v>
          </cell>
          <cell r="D4" t="str">
            <v>533522199401182419</v>
          </cell>
          <cell r="E4" t="str">
            <v>352320100001</v>
          </cell>
          <cell r="F4" t="str">
            <v>15758007367</v>
          </cell>
          <cell r="G4" t="str">
            <v>小学语文（男）</v>
          </cell>
          <cell r="H4">
            <v>74.5</v>
          </cell>
        </row>
        <row r="5">
          <cell r="B5" t="str">
            <v>罗仙艳</v>
          </cell>
          <cell r="C5" t="str">
            <v>女</v>
          </cell>
          <cell r="D5" t="str">
            <v>533523200004090563</v>
          </cell>
          <cell r="E5" t="str">
            <v>352320100021</v>
          </cell>
          <cell r="F5" t="str">
            <v>18314165156</v>
          </cell>
          <cell r="G5" t="str">
            <v>小学语文（女）</v>
          </cell>
          <cell r="H5">
            <v>80</v>
          </cell>
        </row>
        <row r="6">
          <cell r="B6" t="str">
            <v>李遥遥</v>
          </cell>
          <cell r="C6" t="str">
            <v>女</v>
          </cell>
          <cell r="D6" t="str">
            <v>533523199902110823</v>
          </cell>
          <cell r="E6" t="str">
            <v>352320100015</v>
          </cell>
          <cell r="F6" t="str">
            <v>15126526884</v>
          </cell>
          <cell r="G6" t="str">
            <v>小学语文（女）</v>
          </cell>
          <cell r="H6">
            <v>80</v>
          </cell>
        </row>
        <row r="7">
          <cell r="B7" t="str">
            <v>王琳艳</v>
          </cell>
          <cell r="C7" t="str">
            <v>女</v>
          </cell>
          <cell r="D7" t="str">
            <v>533523199907051826</v>
          </cell>
          <cell r="E7" t="str">
            <v>352320200190</v>
          </cell>
          <cell r="F7" t="str">
            <v>18469127411</v>
          </cell>
          <cell r="G7" t="str">
            <v>小学数学（不限）</v>
          </cell>
          <cell r="H7">
            <v>59.5</v>
          </cell>
        </row>
        <row r="8">
          <cell r="B8" t="str">
            <v>赵凤怀</v>
          </cell>
          <cell r="C8" t="str">
            <v>女</v>
          </cell>
          <cell r="D8" t="str">
            <v>533522200211010427</v>
          </cell>
          <cell r="E8" t="str">
            <v>352320200028</v>
          </cell>
          <cell r="F8" t="str">
            <v>18708817272</v>
          </cell>
          <cell r="G8" t="str">
            <v>小学数学（不限）</v>
          </cell>
          <cell r="H8">
            <v>50.5</v>
          </cell>
        </row>
        <row r="9">
          <cell r="B9" t="str">
            <v>唐艳力</v>
          </cell>
          <cell r="C9" t="str">
            <v>男</v>
          </cell>
          <cell r="D9" t="str">
            <v>533521200307092416</v>
          </cell>
          <cell r="E9" t="str">
            <v>352320200052</v>
          </cell>
          <cell r="F9" t="str">
            <v>19108835245</v>
          </cell>
          <cell r="G9" t="str">
            <v>小学数学（男）</v>
          </cell>
          <cell r="H9">
            <v>66</v>
          </cell>
        </row>
        <row r="10">
          <cell r="B10" t="str">
            <v>艾建达</v>
          </cell>
          <cell r="C10" t="str">
            <v>男</v>
          </cell>
          <cell r="D10" t="str">
            <v>533524199508022418</v>
          </cell>
          <cell r="E10" t="str">
            <v>352320200106</v>
          </cell>
          <cell r="F10" t="str">
            <v>14736802074</v>
          </cell>
          <cell r="G10" t="str">
            <v>小学数学（男）</v>
          </cell>
          <cell r="H10">
            <v>54.5</v>
          </cell>
        </row>
        <row r="11">
          <cell r="B11" t="str">
            <v>龚会银</v>
          </cell>
          <cell r="C11" t="str">
            <v>女</v>
          </cell>
          <cell r="D11" t="str">
            <v>533525200109081623</v>
          </cell>
          <cell r="E11" t="str">
            <v>352320200070</v>
          </cell>
          <cell r="F11" t="str">
            <v>18788366152</v>
          </cell>
          <cell r="G11" t="str">
            <v>小学数学（女）</v>
          </cell>
          <cell r="H11">
            <v>49</v>
          </cell>
        </row>
        <row r="12">
          <cell r="B12" t="str">
            <v>石屹亚</v>
          </cell>
          <cell r="C12" t="str">
            <v>女</v>
          </cell>
          <cell r="D12" t="str">
            <v>533524200004082148</v>
          </cell>
          <cell r="E12" t="str">
            <v>352320200049</v>
          </cell>
          <cell r="F12" t="str">
            <v>15126464648</v>
          </cell>
          <cell r="G12" t="str">
            <v>小学数学（女）</v>
          </cell>
          <cell r="H12">
            <v>49</v>
          </cell>
        </row>
        <row r="13">
          <cell r="B13" t="str">
            <v>段应超</v>
          </cell>
          <cell r="C13" t="str">
            <v>男</v>
          </cell>
          <cell r="D13" t="str">
            <v>533521199609180918</v>
          </cell>
          <cell r="E13" t="str">
            <v>352320300006</v>
          </cell>
          <cell r="F13" t="str">
            <v>18288280424</v>
          </cell>
          <cell r="G13" t="str">
            <v>小学英语（男）</v>
          </cell>
          <cell r="H13">
            <v>70</v>
          </cell>
        </row>
        <row r="14">
          <cell r="B14" t="str">
            <v>范贵廷</v>
          </cell>
          <cell r="C14" t="str">
            <v>男</v>
          </cell>
          <cell r="D14" t="str">
            <v>533522200202211614</v>
          </cell>
          <cell r="E14" t="str">
            <v>352320300031</v>
          </cell>
          <cell r="F14" t="str">
            <v>15559880221</v>
          </cell>
          <cell r="G14" t="str">
            <v>小学英语（男）</v>
          </cell>
          <cell r="H14">
            <v>67.5</v>
          </cell>
        </row>
        <row r="15">
          <cell r="B15" t="str">
            <v>杨振瑜</v>
          </cell>
          <cell r="C15" t="str">
            <v>男</v>
          </cell>
          <cell r="D15" t="str">
            <v>533524199703301519</v>
          </cell>
          <cell r="E15" t="str">
            <v>352320300008</v>
          </cell>
          <cell r="F15" t="str">
            <v>15987270625</v>
          </cell>
          <cell r="G15" t="str">
            <v>小学英语（男）</v>
          </cell>
          <cell r="H15">
            <v>45.5</v>
          </cell>
        </row>
        <row r="16">
          <cell r="B16" t="str">
            <v>林呓</v>
          </cell>
          <cell r="C16" t="str">
            <v>女</v>
          </cell>
          <cell r="D16" t="str">
            <v>530922200301060064</v>
          </cell>
          <cell r="E16" t="str">
            <v>352320300001</v>
          </cell>
          <cell r="F16" t="str">
            <v>17787387981</v>
          </cell>
          <cell r="G16" t="str">
            <v>小学英语（女）</v>
          </cell>
          <cell r="H16">
            <v>78</v>
          </cell>
        </row>
        <row r="17">
          <cell r="B17" t="str">
            <v>施厚贤</v>
          </cell>
          <cell r="C17" t="str">
            <v>女</v>
          </cell>
          <cell r="D17" t="str">
            <v>533523200212052246</v>
          </cell>
          <cell r="E17" t="str">
            <v>352320300012</v>
          </cell>
          <cell r="F17" t="str">
            <v>18788311609</v>
          </cell>
          <cell r="G17" t="str">
            <v>小学英语（女）</v>
          </cell>
          <cell r="H17">
            <v>77.5</v>
          </cell>
        </row>
        <row r="18">
          <cell r="B18" t="str">
            <v>鲁顺仙</v>
          </cell>
          <cell r="C18" t="str">
            <v>女</v>
          </cell>
          <cell r="D18" t="str">
            <v>530922200007231424</v>
          </cell>
          <cell r="E18" t="str">
            <v>352320300030</v>
          </cell>
          <cell r="F18" t="str">
            <v>15012058775</v>
          </cell>
          <cell r="G18" t="str">
            <v>小学英语（女）</v>
          </cell>
          <cell r="H18">
            <v>77.5</v>
          </cell>
        </row>
        <row r="19">
          <cell r="B19" t="str">
            <v>罗恒艳</v>
          </cell>
          <cell r="C19" t="str">
            <v>女</v>
          </cell>
          <cell r="D19" t="str">
            <v>533523199907041820</v>
          </cell>
          <cell r="E19" t="str">
            <v>352320300018</v>
          </cell>
          <cell r="F19" t="str">
            <v>18214516736</v>
          </cell>
          <cell r="G19" t="str">
            <v>小学英语（女）</v>
          </cell>
          <cell r="H19">
            <v>75.5</v>
          </cell>
        </row>
        <row r="20">
          <cell r="B20" t="str">
            <v>罗娜</v>
          </cell>
          <cell r="C20" t="str">
            <v>女</v>
          </cell>
          <cell r="D20" t="str">
            <v>533523199808040427</v>
          </cell>
          <cell r="E20" t="str">
            <v>352320300019</v>
          </cell>
          <cell r="F20" t="str">
            <v>15368839934</v>
          </cell>
          <cell r="G20" t="str">
            <v>小学英语（女）</v>
          </cell>
          <cell r="H20">
            <v>75.5</v>
          </cell>
        </row>
        <row r="21">
          <cell r="B21" t="str">
            <v>罗先苗</v>
          </cell>
          <cell r="C21" t="str">
            <v>女</v>
          </cell>
          <cell r="D21" t="str">
            <v>533523200302012221</v>
          </cell>
          <cell r="E21" t="str">
            <v>352320300023</v>
          </cell>
          <cell r="F21" t="str">
            <v>18988307072</v>
          </cell>
          <cell r="G21" t="str">
            <v>小学英语（女）</v>
          </cell>
          <cell r="H21">
            <v>75.5</v>
          </cell>
        </row>
        <row r="22">
          <cell r="B22" t="str">
            <v>罗烘艳</v>
          </cell>
          <cell r="C22" t="str">
            <v>女</v>
          </cell>
          <cell r="D22" t="str">
            <v>530922199902121621</v>
          </cell>
          <cell r="E22" t="str">
            <v>352320400006</v>
          </cell>
          <cell r="F22" t="str">
            <v>14708831226</v>
          </cell>
          <cell r="G22" t="str">
            <v>小学音乐</v>
          </cell>
          <cell r="H22">
            <v>72</v>
          </cell>
        </row>
        <row r="23">
          <cell r="B23" t="str">
            <v>沈晓晓</v>
          </cell>
          <cell r="C23" t="str">
            <v>女</v>
          </cell>
          <cell r="D23" t="str">
            <v>53352320010111028X</v>
          </cell>
          <cell r="E23" t="str">
            <v>352320400007</v>
          </cell>
          <cell r="F23" t="str">
            <v>18987431574</v>
          </cell>
          <cell r="G23" t="str">
            <v>小学音乐</v>
          </cell>
          <cell r="H23">
            <v>67.5</v>
          </cell>
        </row>
        <row r="24">
          <cell r="B24" t="str">
            <v>白金宗</v>
          </cell>
          <cell r="C24" t="str">
            <v>男</v>
          </cell>
          <cell r="D24" t="str">
            <v>533523199705270019</v>
          </cell>
          <cell r="E24" t="str">
            <v>352320500024</v>
          </cell>
          <cell r="F24" t="str">
            <v>13988307367</v>
          </cell>
          <cell r="G24" t="str">
            <v>小学体育与健康</v>
          </cell>
          <cell r="H24">
            <v>69</v>
          </cell>
        </row>
        <row r="25">
          <cell r="B25" t="str">
            <v>王杰</v>
          </cell>
          <cell r="C25" t="str">
            <v>男</v>
          </cell>
          <cell r="D25" t="str">
            <v>530922200101202611</v>
          </cell>
          <cell r="E25" t="str">
            <v>352320500012</v>
          </cell>
          <cell r="F25" t="str">
            <v>14769006452</v>
          </cell>
          <cell r="G25" t="str">
            <v>小学体育与健康</v>
          </cell>
          <cell r="H25">
            <v>61.5</v>
          </cell>
        </row>
        <row r="26">
          <cell r="B26" t="str">
            <v>李新恩</v>
          </cell>
          <cell r="C26" t="str">
            <v>男</v>
          </cell>
          <cell r="D26" t="str">
            <v>53352319920807149X</v>
          </cell>
          <cell r="E26" t="str">
            <v>352331500019</v>
          </cell>
          <cell r="F26" t="str">
            <v>15758541832</v>
          </cell>
          <cell r="G26" t="str">
            <v>初中心理健康（男）</v>
          </cell>
          <cell r="H26">
            <v>66.5</v>
          </cell>
        </row>
        <row r="27">
          <cell r="B27" t="str">
            <v>曾培扬</v>
          </cell>
          <cell r="C27" t="str">
            <v>男</v>
          </cell>
          <cell r="D27" t="str">
            <v>533522200210161258</v>
          </cell>
          <cell r="E27" t="str">
            <v>352331500007</v>
          </cell>
          <cell r="F27" t="str">
            <v>15808788525</v>
          </cell>
          <cell r="G27" t="str">
            <v>初中心理健康（男）</v>
          </cell>
          <cell r="H27">
            <v>64</v>
          </cell>
        </row>
        <row r="28">
          <cell r="B28" t="str">
            <v>周庆冉</v>
          </cell>
          <cell r="C28" t="str">
            <v>女</v>
          </cell>
          <cell r="D28" t="str">
            <v>533522200102060222</v>
          </cell>
          <cell r="E28" t="str">
            <v>352331500018</v>
          </cell>
          <cell r="F28" t="str">
            <v>14736858049</v>
          </cell>
          <cell r="G28" t="str">
            <v>初中心理健康（女）</v>
          </cell>
          <cell r="H28">
            <v>70</v>
          </cell>
        </row>
        <row r="29">
          <cell r="B29" t="str">
            <v>班玉婷</v>
          </cell>
          <cell r="C29" t="str">
            <v>女</v>
          </cell>
          <cell r="D29" t="str">
            <v>533528200202202126</v>
          </cell>
          <cell r="E29" t="str">
            <v>352331500012</v>
          </cell>
          <cell r="F29" t="str">
            <v>19869494004</v>
          </cell>
          <cell r="G29" t="str">
            <v>初中心理健康（女）</v>
          </cell>
          <cell r="H29">
            <v>67.5</v>
          </cell>
        </row>
        <row r="30">
          <cell r="B30" t="str">
            <v>石旺梦</v>
          </cell>
          <cell r="C30" t="str">
            <v>女</v>
          </cell>
          <cell r="D30" t="str">
            <v>533523200203061845</v>
          </cell>
          <cell r="E30" t="str">
            <v>352331500006</v>
          </cell>
          <cell r="F30" t="str">
            <v>15758606982</v>
          </cell>
          <cell r="G30" t="str">
            <v>初中心理健康（女）</v>
          </cell>
          <cell r="H30">
            <v>67</v>
          </cell>
        </row>
        <row r="31">
          <cell r="B31" t="str">
            <v>李梅</v>
          </cell>
          <cell r="C31" t="str">
            <v>女</v>
          </cell>
          <cell r="D31" t="str">
            <v>53352720000104222X</v>
          </cell>
          <cell r="E31" t="str">
            <v>352331500014</v>
          </cell>
          <cell r="F31" t="str">
            <v>14787542522</v>
          </cell>
          <cell r="G31" t="str">
            <v>初中心理健康（女）</v>
          </cell>
          <cell r="H31">
            <v>66</v>
          </cell>
        </row>
        <row r="32">
          <cell r="B32" t="str">
            <v>熊磊</v>
          </cell>
          <cell r="C32" t="str">
            <v>男</v>
          </cell>
          <cell r="D32" t="str">
            <v>530922200007292710</v>
          </cell>
          <cell r="E32" t="str">
            <v>352331200010</v>
          </cell>
          <cell r="F32" t="str">
            <v>18724947583</v>
          </cell>
          <cell r="G32" t="str">
            <v>初中美术</v>
          </cell>
          <cell r="H32">
            <v>67</v>
          </cell>
        </row>
        <row r="33">
          <cell r="B33" t="str">
            <v>沈星娜</v>
          </cell>
          <cell r="C33" t="str">
            <v>女</v>
          </cell>
          <cell r="D33" t="str">
            <v>533523199309020229</v>
          </cell>
          <cell r="E33" t="str">
            <v>352331200020</v>
          </cell>
          <cell r="F33" t="str">
            <v>13013376683</v>
          </cell>
          <cell r="G33" t="str">
            <v>初中美术</v>
          </cell>
          <cell r="H33">
            <v>61.5</v>
          </cell>
        </row>
        <row r="34">
          <cell r="B34" t="str">
            <v>罗梦琪</v>
          </cell>
          <cell r="C34" t="str">
            <v>女</v>
          </cell>
          <cell r="D34" t="str">
            <v>530922200203112641</v>
          </cell>
          <cell r="E34" t="str">
            <v>352331200012</v>
          </cell>
          <cell r="F34" t="str">
            <v>18313343415</v>
          </cell>
          <cell r="G34" t="str">
            <v>初中美术</v>
          </cell>
          <cell r="H34">
            <v>61.5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面试计分表"/>
    </sheetNames>
    <sheetDataSet>
      <sheetData sheetId="0">
        <row r="5">
          <cell r="O5" t="str">
            <v>段应超</v>
          </cell>
          <cell r="P5">
            <v>88.5</v>
          </cell>
        </row>
        <row r="6">
          <cell r="O6" t="str">
            <v>范贵廷</v>
          </cell>
          <cell r="P6">
            <v>86.84</v>
          </cell>
        </row>
        <row r="7">
          <cell r="O7" t="str">
            <v>罗恒艳</v>
          </cell>
          <cell r="P7">
            <v>90.2</v>
          </cell>
        </row>
        <row r="8">
          <cell r="O8" t="str">
            <v>施厚贤</v>
          </cell>
          <cell r="P8">
            <v>88.08</v>
          </cell>
        </row>
        <row r="9">
          <cell r="O9" t="str">
            <v>林呓</v>
          </cell>
          <cell r="P9">
            <v>90.4</v>
          </cell>
        </row>
        <row r="10">
          <cell r="O10" t="str">
            <v>罗娜</v>
          </cell>
          <cell r="P10">
            <v>90.06</v>
          </cell>
        </row>
        <row r="11">
          <cell r="O11" t="str">
            <v>鲁顺仙</v>
          </cell>
          <cell r="P11">
            <v>88.42</v>
          </cell>
        </row>
        <row r="12">
          <cell r="O12" t="str">
            <v>杨振瑜</v>
          </cell>
          <cell r="P12" t="str">
            <v>缺考</v>
          </cell>
        </row>
        <row r="13">
          <cell r="O13" t="str">
            <v>罗先苗</v>
          </cell>
          <cell r="P13">
            <v>89.94</v>
          </cell>
        </row>
        <row r="14">
          <cell r="O14" t="str">
            <v>罗仙艳</v>
          </cell>
          <cell r="P14">
            <v>88</v>
          </cell>
        </row>
        <row r="15">
          <cell r="O15" t="str">
            <v>龚建强</v>
          </cell>
          <cell r="P15">
            <v>90.3</v>
          </cell>
        </row>
        <row r="16">
          <cell r="O16" t="str">
            <v>李遥遥</v>
          </cell>
          <cell r="P16">
            <v>90.48</v>
          </cell>
        </row>
        <row r="17">
          <cell r="O17" t="str">
            <v>李阳</v>
          </cell>
          <cell r="P17">
            <v>88.76</v>
          </cell>
        </row>
        <row r="18">
          <cell r="O18" t="str">
            <v>罗烘艳</v>
          </cell>
          <cell r="P18">
            <v>89.5</v>
          </cell>
        </row>
        <row r="19">
          <cell r="O19" t="str">
            <v>沈晓晓</v>
          </cell>
          <cell r="P19">
            <v>91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面试计分表"/>
    </sheetNames>
    <sheetDataSet>
      <sheetData sheetId="0">
        <row r="5">
          <cell r="N5" t="str">
            <v>艾建达</v>
          </cell>
          <cell r="O5">
            <v>89.28</v>
          </cell>
        </row>
        <row r="6">
          <cell r="N6" t="str">
            <v>唐艳力</v>
          </cell>
          <cell r="O6">
            <v>89.26</v>
          </cell>
        </row>
        <row r="7">
          <cell r="N7" t="str">
            <v>王琳艳</v>
          </cell>
          <cell r="O7">
            <v>92.12</v>
          </cell>
        </row>
        <row r="8">
          <cell r="N8" t="str">
            <v>赵凤怀</v>
          </cell>
          <cell r="O8">
            <v>86.34</v>
          </cell>
        </row>
        <row r="9">
          <cell r="N9" t="str">
            <v>龚会银</v>
          </cell>
          <cell r="O9">
            <v>91.08</v>
          </cell>
        </row>
        <row r="10">
          <cell r="N10" t="str">
            <v>石屹亚</v>
          </cell>
          <cell r="O10">
            <v>92.08</v>
          </cell>
        </row>
        <row r="11">
          <cell r="N11" t="str">
            <v>白金宗</v>
          </cell>
          <cell r="O11">
            <v>92.54</v>
          </cell>
        </row>
        <row r="12">
          <cell r="N12" t="str">
            <v>王杰</v>
          </cell>
          <cell r="O12">
            <v>90.5</v>
          </cell>
        </row>
        <row r="13">
          <cell r="N13" t="str">
            <v>罗梦琪</v>
          </cell>
          <cell r="O13">
            <v>90.6</v>
          </cell>
        </row>
        <row r="14">
          <cell r="N14" t="str">
            <v>沈星娜</v>
          </cell>
          <cell r="O14">
            <v>91.26</v>
          </cell>
        </row>
        <row r="15">
          <cell r="N15" t="str">
            <v>熊磊</v>
          </cell>
          <cell r="O15">
            <v>91.6</v>
          </cell>
        </row>
        <row r="16">
          <cell r="N16" t="str">
            <v>李梅</v>
          </cell>
          <cell r="O16">
            <v>90.3</v>
          </cell>
        </row>
        <row r="17">
          <cell r="N17" t="str">
            <v>周庆冉</v>
          </cell>
          <cell r="O17">
            <v>91.38</v>
          </cell>
        </row>
        <row r="18">
          <cell r="N18" t="str">
            <v>李新恩</v>
          </cell>
          <cell r="O18">
            <v>91.42</v>
          </cell>
        </row>
        <row r="19">
          <cell r="N19" t="str">
            <v>班玉婷</v>
          </cell>
          <cell r="O19">
            <v>91.88</v>
          </cell>
        </row>
        <row r="20">
          <cell r="N20" t="str">
            <v>曾培扬</v>
          </cell>
          <cell r="O20">
            <v>91.52</v>
          </cell>
        </row>
        <row r="21">
          <cell r="N21" t="str">
            <v>石旺梦</v>
          </cell>
          <cell r="O21">
            <v>91.86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workbookViewId="0">
      <selection activeCell="L5" sqref="L5"/>
    </sheetView>
  </sheetViews>
  <sheetFormatPr defaultColWidth="8.88888888888889" defaultRowHeight="14.4"/>
  <cols>
    <col min="1" max="1" width="5.55555555555556" customWidth="1"/>
    <col min="2" max="2" width="9.88888888888889" customWidth="1"/>
    <col min="3" max="3" width="21.4444444444444" customWidth="1"/>
    <col min="4" max="5" width="12.5555555555556" customWidth="1"/>
    <col min="6" max="6" width="13" customWidth="1"/>
    <col min="7" max="7" width="10.7777777777778" customWidth="1"/>
    <col min="8" max="8" width="10.1111111111111" customWidth="1"/>
    <col min="9" max="9" width="9.11111111111111" customWidth="1"/>
    <col min="10" max="10" width="11.4444444444444" customWidth="1"/>
  </cols>
  <sheetData>
    <row r="1" ht="2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/>
      <c r="H2" s="4" t="s">
        <v>6</v>
      </c>
      <c r="I2" s="4" t="s">
        <v>7</v>
      </c>
      <c r="J2" s="23" t="s">
        <v>8</v>
      </c>
    </row>
    <row r="3" spans="1:10">
      <c r="A3" s="3"/>
      <c r="B3" s="4"/>
      <c r="C3" s="4"/>
      <c r="D3" s="4" t="s">
        <v>4</v>
      </c>
      <c r="E3" s="4" t="s">
        <v>9</v>
      </c>
      <c r="F3" s="4" t="s">
        <v>5</v>
      </c>
      <c r="G3" s="4" t="s">
        <v>9</v>
      </c>
      <c r="H3" s="4"/>
      <c r="I3" s="4"/>
      <c r="J3" s="23"/>
    </row>
    <row r="4" s="1" customFormat="1" ht="30" customHeight="1" spans="1:10">
      <c r="A4" s="5">
        <v>1</v>
      </c>
      <c r="B4" s="6" t="s">
        <v>10</v>
      </c>
      <c r="C4" s="6" t="str">
        <f>VLOOKUP(B4,[1]Sheet1!$B$3:$G$34,6,0)</f>
        <v>初中美术</v>
      </c>
      <c r="D4" s="7">
        <f>INDEX([1]Sheet1!$H$3:$H$34,MATCH(B4,[1]Sheet1!$B$3:$B$34,0))</f>
        <v>67</v>
      </c>
      <c r="E4" s="8">
        <f t="shared" ref="E4:E35" si="0">D4*0.5</f>
        <v>33.5</v>
      </c>
      <c r="F4" s="7">
        <f>VLOOKUP(B4,[3]面试计分表!$N$5:$O$21,2,0)</f>
        <v>91.6</v>
      </c>
      <c r="G4" s="8">
        <f t="shared" ref="G4:G24" si="1">F4*0.5</f>
        <v>45.8</v>
      </c>
      <c r="H4" s="8">
        <f t="shared" ref="H4:H35" si="2">E4+G4</f>
        <v>79.3</v>
      </c>
      <c r="I4" s="7">
        <v>1</v>
      </c>
      <c r="J4" s="17" t="s">
        <v>11</v>
      </c>
    </row>
    <row r="5" ht="30" customHeight="1" spans="1:10">
      <c r="A5" s="3">
        <v>2</v>
      </c>
      <c r="B5" s="9" t="s">
        <v>12</v>
      </c>
      <c r="C5" s="9" t="str">
        <f>VLOOKUP(B5,[1]Sheet1!$B$3:$G$34,6,0)</f>
        <v>初中美术</v>
      </c>
      <c r="D5" s="4">
        <f>INDEX([1]Sheet1!$H$3:$H$34,MATCH(B5,[1]Sheet1!$B$3:$B$34,0))</f>
        <v>61.5</v>
      </c>
      <c r="E5" s="10">
        <f t="shared" si="0"/>
        <v>30.75</v>
      </c>
      <c r="F5" s="4">
        <f>VLOOKUP(B5,[3]面试计分表!$N$5:$O$21,2,0)</f>
        <v>91.26</v>
      </c>
      <c r="G5" s="10">
        <f t="shared" si="1"/>
        <v>45.63</v>
      </c>
      <c r="H5" s="10">
        <f t="shared" si="2"/>
        <v>76.38</v>
      </c>
      <c r="I5" s="4">
        <v>2</v>
      </c>
      <c r="J5" s="24"/>
    </row>
    <row r="6" ht="30" customHeight="1" spans="1:10">
      <c r="A6" s="3">
        <v>3</v>
      </c>
      <c r="B6" s="9" t="s">
        <v>13</v>
      </c>
      <c r="C6" s="9" t="str">
        <f>VLOOKUP(B6,[1]Sheet1!$B$3:$G$34,6,0)</f>
        <v>初中美术</v>
      </c>
      <c r="D6" s="4">
        <f>INDEX([1]Sheet1!$H$3:$H$34,MATCH(B6,[1]Sheet1!$B$3:$B$34,0))</f>
        <v>61.5</v>
      </c>
      <c r="E6" s="10">
        <f t="shared" si="0"/>
        <v>30.75</v>
      </c>
      <c r="F6" s="4">
        <f>VLOOKUP(B6,[3]面试计分表!$N$5:$O$21,2,0)</f>
        <v>90.6</v>
      </c>
      <c r="G6" s="10">
        <f t="shared" si="1"/>
        <v>45.3</v>
      </c>
      <c r="H6" s="10">
        <f t="shared" si="2"/>
        <v>76.05</v>
      </c>
      <c r="I6" s="4">
        <v>3</v>
      </c>
      <c r="J6" s="24"/>
    </row>
    <row r="7" s="1" customFormat="1" ht="30" customHeight="1" spans="1:10">
      <c r="A7" s="11">
        <v>4</v>
      </c>
      <c r="B7" s="12" t="s">
        <v>14</v>
      </c>
      <c r="C7" s="12" t="str">
        <f>VLOOKUP(B7,[1]Sheet1!$B$3:$G$34,6,0)</f>
        <v>初中心理健康（男）</v>
      </c>
      <c r="D7" s="13">
        <f>INDEX([1]Sheet1!$H$3:$H$34,MATCH(B7,[1]Sheet1!$B$3:$B$34,0))</f>
        <v>66.5</v>
      </c>
      <c r="E7" s="14">
        <f t="shared" si="0"/>
        <v>33.25</v>
      </c>
      <c r="F7" s="13">
        <f>VLOOKUP(B7,[3]面试计分表!$N$5:$O$21,2,0)</f>
        <v>91.42</v>
      </c>
      <c r="G7" s="14">
        <f t="shared" si="1"/>
        <v>45.71</v>
      </c>
      <c r="H7" s="14">
        <f t="shared" si="2"/>
        <v>78.96</v>
      </c>
      <c r="I7" s="13">
        <v>1</v>
      </c>
      <c r="J7" s="17" t="s">
        <v>11</v>
      </c>
    </row>
    <row r="8" ht="30" customHeight="1" spans="1:10">
      <c r="A8" s="11">
        <v>5</v>
      </c>
      <c r="B8" s="12" t="s">
        <v>15</v>
      </c>
      <c r="C8" s="12" t="str">
        <f>VLOOKUP(B8,[1]Sheet1!$B$3:$G$34,6,0)</f>
        <v>初中心理健康（男）</v>
      </c>
      <c r="D8" s="13">
        <f>INDEX([1]Sheet1!$H$3:$H$34,MATCH(B8,[1]Sheet1!$B$3:$B$34,0))</f>
        <v>64</v>
      </c>
      <c r="E8" s="14">
        <f t="shared" si="0"/>
        <v>32</v>
      </c>
      <c r="F8" s="13">
        <f>VLOOKUP(B8,[3]面试计分表!$N$5:$O$21,2,0)</f>
        <v>91.52</v>
      </c>
      <c r="G8" s="14">
        <f t="shared" si="1"/>
        <v>45.76</v>
      </c>
      <c r="H8" s="14">
        <f t="shared" si="2"/>
        <v>77.76</v>
      </c>
      <c r="I8" s="13">
        <v>2</v>
      </c>
      <c r="J8" s="17" t="s">
        <v>11</v>
      </c>
    </row>
    <row r="9" s="1" customFormat="1" ht="30" customHeight="1" spans="1:10">
      <c r="A9" s="11">
        <v>6</v>
      </c>
      <c r="B9" s="12" t="s">
        <v>16</v>
      </c>
      <c r="C9" s="12" t="str">
        <f>VLOOKUP(B9,[1]Sheet1!$B$3:$G$34,6,0)</f>
        <v>初中心理健康（女）</v>
      </c>
      <c r="D9" s="13">
        <f>INDEX([1]Sheet1!$H$3:$H$34,MATCH(B9,[1]Sheet1!$B$3:$B$34,0))</f>
        <v>70</v>
      </c>
      <c r="E9" s="14">
        <f t="shared" si="0"/>
        <v>35</v>
      </c>
      <c r="F9" s="13">
        <f>VLOOKUP(B9,[3]面试计分表!$N$5:$O$21,2,0)</f>
        <v>91.38</v>
      </c>
      <c r="G9" s="14">
        <f t="shared" si="1"/>
        <v>45.69</v>
      </c>
      <c r="H9" s="14">
        <f t="shared" si="2"/>
        <v>80.69</v>
      </c>
      <c r="I9" s="13">
        <v>1</v>
      </c>
      <c r="J9" s="17" t="s">
        <v>11</v>
      </c>
    </row>
    <row r="10" ht="30" customHeight="1" spans="1:10">
      <c r="A10" s="11">
        <v>7</v>
      </c>
      <c r="B10" s="12" t="s">
        <v>17</v>
      </c>
      <c r="C10" s="12" t="str">
        <f>VLOOKUP(B10,[1]Sheet1!$B$3:$G$34,6,0)</f>
        <v>初中心理健康（女）</v>
      </c>
      <c r="D10" s="13">
        <f>INDEX([1]Sheet1!$H$3:$H$34,MATCH(B10,[1]Sheet1!$B$3:$B$34,0))</f>
        <v>67.5</v>
      </c>
      <c r="E10" s="14">
        <f t="shared" si="0"/>
        <v>33.75</v>
      </c>
      <c r="F10" s="13">
        <f>VLOOKUP(B10,[3]面试计分表!$N$5:$O$21,2,0)</f>
        <v>91.88</v>
      </c>
      <c r="G10" s="14">
        <f t="shared" si="1"/>
        <v>45.94</v>
      </c>
      <c r="H10" s="14">
        <f t="shared" si="2"/>
        <v>79.69</v>
      </c>
      <c r="I10" s="13">
        <v>2</v>
      </c>
      <c r="J10" s="17" t="s">
        <v>11</v>
      </c>
    </row>
    <row r="11" ht="30" customHeight="1" spans="1:10">
      <c r="A11" s="3">
        <v>8</v>
      </c>
      <c r="B11" s="9" t="s">
        <v>18</v>
      </c>
      <c r="C11" s="9" t="str">
        <f>VLOOKUP(B11,[1]Sheet1!$B$3:$G$34,6,0)</f>
        <v>初中心理健康（女）</v>
      </c>
      <c r="D11" s="4">
        <f>INDEX([1]Sheet1!$H$3:$H$34,MATCH(B11,[1]Sheet1!$B$3:$B$34,0))</f>
        <v>67</v>
      </c>
      <c r="E11" s="10">
        <f t="shared" si="0"/>
        <v>33.5</v>
      </c>
      <c r="F11" s="4">
        <f>VLOOKUP(B11,[3]面试计分表!$N$5:$O$21,2,0)</f>
        <v>91.86</v>
      </c>
      <c r="G11" s="10">
        <f t="shared" si="1"/>
        <v>45.93</v>
      </c>
      <c r="H11" s="10">
        <f t="shared" si="2"/>
        <v>79.43</v>
      </c>
      <c r="I11" s="4">
        <v>3</v>
      </c>
      <c r="J11" s="24"/>
    </row>
    <row r="12" ht="30" customHeight="1" spans="1:10">
      <c r="A12" s="3">
        <v>9</v>
      </c>
      <c r="B12" s="9" t="s">
        <v>19</v>
      </c>
      <c r="C12" s="9" t="str">
        <f>VLOOKUP(B12,[1]Sheet1!$B$3:$G$34,6,0)</f>
        <v>初中心理健康（女）</v>
      </c>
      <c r="D12" s="4">
        <f>INDEX([1]Sheet1!$H$3:$H$34,MATCH(B12,[1]Sheet1!$B$3:$B$34,0))</f>
        <v>66</v>
      </c>
      <c r="E12" s="10">
        <f t="shared" si="0"/>
        <v>33</v>
      </c>
      <c r="F12" s="4">
        <f>VLOOKUP(B12,[3]面试计分表!$N$5:$O$21,2,0)</f>
        <v>90.3</v>
      </c>
      <c r="G12" s="10">
        <f t="shared" si="1"/>
        <v>45.15</v>
      </c>
      <c r="H12" s="10">
        <f t="shared" si="2"/>
        <v>78.15</v>
      </c>
      <c r="I12" s="4">
        <v>4</v>
      </c>
      <c r="J12" s="24"/>
    </row>
    <row r="13" ht="30" customHeight="1" spans="1:10">
      <c r="A13" s="11">
        <v>10</v>
      </c>
      <c r="B13" s="12" t="s">
        <v>20</v>
      </c>
      <c r="C13" s="12" t="str">
        <f>VLOOKUP(B13,[1]Sheet1!$B$3:$G$34,6,0)</f>
        <v>小学数学（不限）</v>
      </c>
      <c r="D13" s="13">
        <f>INDEX([1]Sheet1!$H$3:$H$34,MATCH(B13,[1]Sheet1!$B$3:$B$34,0))</f>
        <v>59.5</v>
      </c>
      <c r="E13" s="14">
        <f t="shared" si="0"/>
        <v>29.75</v>
      </c>
      <c r="F13" s="13">
        <f>VLOOKUP(B13,[3]面试计分表!$N$5:$O$21,2,0)</f>
        <v>92.12</v>
      </c>
      <c r="G13" s="14">
        <f t="shared" si="1"/>
        <v>46.06</v>
      </c>
      <c r="H13" s="14">
        <f t="shared" si="2"/>
        <v>75.81</v>
      </c>
      <c r="I13" s="13">
        <v>1</v>
      </c>
      <c r="J13" s="17" t="s">
        <v>11</v>
      </c>
    </row>
    <row r="14" ht="30" customHeight="1" spans="1:10">
      <c r="A14" s="3">
        <v>11</v>
      </c>
      <c r="B14" s="9" t="s">
        <v>21</v>
      </c>
      <c r="C14" s="9" t="str">
        <f>VLOOKUP(B14,[1]Sheet1!$B$3:$G$34,6,0)</f>
        <v>小学数学（不限）</v>
      </c>
      <c r="D14" s="4">
        <f>INDEX([1]Sheet1!$H$3:$H$34,MATCH(B14,[1]Sheet1!$B$3:$B$34,0))</f>
        <v>50.5</v>
      </c>
      <c r="E14" s="10">
        <f t="shared" si="0"/>
        <v>25.25</v>
      </c>
      <c r="F14" s="4">
        <f>VLOOKUP(B14,[3]面试计分表!$N$5:$O$21,2,0)</f>
        <v>86.34</v>
      </c>
      <c r="G14" s="10">
        <f t="shared" si="1"/>
        <v>43.17</v>
      </c>
      <c r="H14" s="10">
        <f t="shared" si="2"/>
        <v>68.42</v>
      </c>
      <c r="I14" s="4">
        <v>2</v>
      </c>
      <c r="J14" s="24"/>
    </row>
    <row r="15" ht="30" customHeight="1" spans="1:10">
      <c r="A15" s="11">
        <v>12</v>
      </c>
      <c r="B15" s="12" t="s">
        <v>22</v>
      </c>
      <c r="C15" s="12" t="str">
        <f>VLOOKUP(B15,[1]Sheet1!$B$3:$G$34,6,0)</f>
        <v>小学数学（男）</v>
      </c>
      <c r="D15" s="13">
        <f>INDEX([1]Sheet1!$H$3:$H$34,MATCH(B15,[1]Sheet1!$B$3:$B$34,0))</f>
        <v>66</v>
      </c>
      <c r="E15" s="14">
        <f t="shared" si="0"/>
        <v>33</v>
      </c>
      <c r="F15" s="13">
        <f>VLOOKUP(B15,[3]面试计分表!$N$5:$O$21,2,0)</f>
        <v>89.26</v>
      </c>
      <c r="G15" s="14">
        <f t="shared" si="1"/>
        <v>44.63</v>
      </c>
      <c r="H15" s="14">
        <f t="shared" si="2"/>
        <v>77.63</v>
      </c>
      <c r="I15" s="13">
        <v>1</v>
      </c>
      <c r="J15" s="17" t="s">
        <v>11</v>
      </c>
    </row>
    <row r="16" ht="30" customHeight="1" spans="1:10">
      <c r="A16" s="3">
        <v>13</v>
      </c>
      <c r="B16" s="9" t="s">
        <v>23</v>
      </c>
      <c r="C16" s="9" t="str">
        <f>VLOOKUP(B16,[1]Sheet1!$B$3:$G$34,6,0)</f>
        <v>小学数学（男）</v>
      </c>
      <c r="D16" s="4">
        <f>INDEX([1]Sheet1!$H$3:$H$34,MATCH(B16,[1]Sheet1!$B$3:$B$34,0))</f>
        <v>54.5</v>
      </c>
      <c r="E16" s="10">
        <f t="shared" si="0"/>
        <v>27.25</v>
      </c>
      <c r="F16" s="4">
        <f>VLOOKUP(B16,[3]面试计分表!$N$5:$O$21,2,0)</f>
        <v>89.28</v>
      </c>
      <c r="G16" s="10">
        <f t="shared" si="1"/>
        <v>44.64</v>
      </c>
      <c r="H16" s="10">
        <f t="shared" si="2"/>
        <v>71.89</v>
      </c>
      <c r="I16" s="4">
        <v>2</v>
      </c>
      <c r="J16" s="24"/>
    </row>
    <row r="17" ht="30" customHeight="1" spans="1:10">
      <c r="A17" s="11">
        <v>14</v>
      </c>
      <c r="B17" s="12" t="s">
        <v>24</v>
      </c>
      <c r="C17" s="12" t="str">
        <f>VLOOKUP(B17,[1]Sheet1!$B$3:$G$34,6,0)</f>
        <v>小学数学（女）</v>
      </c>
      <c r="D17" s="13">
        <f>INDEX([1]Sheet1!$H$3:$H$34,MATCH(B17,[1]Sheet1!$B$3:$B$34,0))</f>
        <v>49</v>
      </c>
      <c r="E17" s="14">
        <f t="shared" si="0"/>
        <v>24.5</v>
      </c>
      <c r="F17" s="13">
        <f>VLOOKUP(B17,[3]面试计分表!$N$5:$O$21,2,0)</f>
        <v>92.08</v>
      </c>
      <c r="G17" s="14">
        <f t="shared" si="1"/>
        <v>46.04</v>
      </c>
      <c r="H17" s="14">
        <f t="shared" si="2"/>
        <v>70.54</v>
      </c>
      <c r="I17" s="13">
        <v>1</v>
      </c>
      <c r="J17" s="17" t="s">
        <v>11</v>
      </c>
    </row>
    <row r="18" ht="30" customHeight="1" spans="1:10">
      <c r="A18" s="3">
        <v>15</v>
      </c>
      <c r="B18" s="9" t="s">
        <v>25</v>
      </c>
      <c r="C18" s="9" t="str">
        <f>VLOOKUP(B18,[1]Sheet1!$B$3:$G$34,6,0)</f>
        <v>小学数学（女）</v>
      </c>
      <c r="D18" s="4">
        <f>INDEX([1]Sheet1!$H$3:$H$34,MATCH(B18,[1]Sheet1!$B$3:$B$34,0))</f>
        <v>49</v>
      </c>
      <c r="E18" s="10">
        <f t="shared" si="0"/>
        <v>24.5</v>
      </c>
      <c r="F18" s="4">
        <f>VLOOKUP(B18,[3]面试计分表!$N$5:$O$21,2,0)</f>
        <v>91.08</v>
      </c>
      <c r="G18" s="10">
        <f t="shared" si="1"/>
        <v>45.54</v>
      </c>
      <c r="H18" s="10">
        <f t="shared" si="2"/>
        <v>70.04</v>
      </c>
      <c r="I18" s="4">
        <v>2</v>
      </c>
      <c r="J18" s="24"/>
    </row>
    <row r="19" ht="30" customHeight="1" spans="1:10">
      <c r="A19" s="11">
        <v>16</v>
      </c>
      <c r="B19" s="12" t="s">
        <v>26</v>
      </c>
      <c r="C19" s="12" t="str">
        <f>VLOOKUP(B19,[1]Sheet1!$B$3:$G$34,6,0)</f>
        <v>小学体育与健康</v>
      </c>
      <c r="D19" s="13">
        <f>INDEX([1]Sheet1!$H$3:$H$34,MATCH(B19,[1]Sheet1!$B$3:$B$34,0))</f>
        <v>69</v>
      </c>
      <c r="E19" s="14">
        <f t="shared" si="0"/>
        <v>34.5</v>
      </c>
      <c r="F19" s="13">
        <f>VLOOKUP(B19,[3]面试计分表!$N$5:$O$21,2,0)</f>
        <v>92.54</v>
      </c>
      <c r="G19" s="14">
        <f t="shared" si="1"/>
        <v>46.27</v>
      </c>
      <c r="H19" s="14">
        <f t="shared" si="2"/>
        <v>80.77</v>
      </c>
      <c r="I19" s="13">
        <v>1</v>
      </c>
      <c r="J19" s="17" t="s">
        <v>11</v>
      </c>
    </row>
    <row r="20" ht="30" customHeight="1" spans="1:10">
      <c r="A20" s="3">
        <v>17</v>
      </c>
      <c r="B20" s="9" t="s">
        <v>27</v>
      </c>
      <c r="C20" s="9" t="str">
        <f>VLOOKUP(B20,[1]Sheet1!$B$3:$G$34,6,0)</f>
        <v>小学体育与健康</v>
      </c>
      <c r="D20" s="4">
        <f>INDEX([1]Sheet1!$H$3:$H$34,MATCH(B20,[1]Sheet1!$B$3:$B$34,0))</f>
        <v>61.5</v>
      </c>
      <c r="E20" s="10">
        <f t="shared" si="0"/>
        <v>30.75</v>
      </c>
      <c r="F20" s="4">
        <f>VLOOKUP(B20,[3]面试计分表!$N$5:$O$21,2,0)</f>
        <v>90.5</v>
      </c>
      <c r="G20" s="10">
        <f t="shared" si="1"/>
        <v>45.25</v>
      </c>
      <c r="H20" s="10">
        <f t="shared" si="2"/>
        <v>76</v>
      </c>
      <c r="I20" s="4">
        <v>2</v>
      </c>
      <c r="J20" s="24"/>
    </row>
    <row r="21" ht="30" customHeight="1" spans="1:10">
      <c r="A21" s="11">
        <v>18</v>
      </c>
      <c r="B21" s="15" t="s">
        <v>28</v>
      </c>
      <c r="C21" s="12" t="str">
        <f>VLOOKUP(B21,[1]Sheet1!$B$3:$G$34,6,0)</f>
        <v>小学音乐</v>
      </c>
      <c r="D21" s="13">
        <f>INDEX([1]Sheet1!$H$3:$H$34,MATCH(B21,[1]Sheet1!$B$3:$B$34,0))</f>
        <v>72</v>
      </c>
      <c r="E21" s="14">
        <f t="shared" si="0"/>
        <v>36</v>
      </c>
      <c r="F21" s="13">
        <f>VLOOKUP(B21,[2]面试计分表!$O$5:$P$19,2,0)</f>
        <v>89.5</v>
      </c>
      <c r="G21" s="14">
        <f t="shared" si="1"/>
        <v>44.75</v>
      </c>
      <c r="H21" s="14">
        <f t="shared" si="2"/>
        <v>80.75</v>
      </c>
      <c r="I21" s="13">
        <v>1</v>
      </c>
      <c r="J21" s="17" t="s">
        <v>11</v>
      </c>
    </row>
    <row r="22" ht="30" customHeight="1" spans="1:10">
      <c r="A22" s="3">
        <v>19</v>
      </c>
      <c r="B22" s="16" t="s">
        <v>29</v>
      </c>
      <c r="C22" s="9" t="str">
        <f>VLOOKUP(B22,[1]Sheet1!$B$3:$G$34,6,0)</f>
        <v>小学音乐</v>
      </c>
      <c r="D22" s="4">
        <f>INDEX([1]Sheet1!$H$3:$H$34,MATCH(B22,[1]Sheet1!$B$3:$B$34,0))</f>
        <v>67.5</v>
      </c>
      <c r="E22" s="10">
        <f t="shared" si="0"/>
        <v>33.75</v>
      </c>
      <c r="F22" s="4">
        <f>VLOOKUP(B22,[2]面试计分表!$O$5:$P$19,2,0)</f>
        <v>91</v>
      </c>
      <c r="G22" s="10">
        <f t="shared" si="1"/>
        <v>45.5</v>
      </c>
      <c r="H22" s="10">
        <f t="shared" si="2"/>
        <v>79.25</v>
      </c>
      <c r="I22" s="4">
        <v>2</v>
      </c>
      <c r="J22" s="24"/>
    </row>
    <row r="23" ht="30" customHeight="1" spans="1:10">
      <c r="A23" s="11">
        <v>20</v>
      </c>
      <c r="B23" s="15" t="s">
        <v>30</v>
      </c>
      <c r="C23" s="12" t="str">
        <f>VLOOKUP(B23,[1]Sheet1!$B$3:$G$34,6,0)</f>
        <v>小学英语（男）</v>
      </c>
      <c r="D23" s="13">
        <f>INDEX([1]Sheet1!$H$3:$H$34,MATCH(B23,[1]Sheet1!$B$3:$B$34,0))</f>
        <v>70</v>
      </c>
      <c r="E23" s="14">
        <f t="shared" si="0"/>
        <v>35</v>
      </c>
      <c r="F23" s="13">
        <f>VLOOKUP(B23,[2]面试计分表!$O$5:$P$19,2,0)</f>
        <v>88.5</v>
      </c>
      <c r="G23" s="14">
        <f t="shared" si="1"/>
        <v>44.25</v>
      </c>
      <c r="H23" s="14">
        <f t="shared" si="2"/>
        <v>79.25</v>
      </c>
      <c r="I23" s="13">
        <v>1</v>
      </c>
      <c r="J23" s="17" t="s">
        <v>11</v>
      </c>
    </row>
    <row r="24" ht="30" customHeight="1" spans="1:10">
      <c r="A24" s="11">
        <v>21</v>
      </c>
      <c r="B24" s="15" t="s">
        <v>31</v>
      </c>
      <c r="C24" s="12" t="str">
        <f>VLOOKUP(B24,[1]Sheet1!$B$3:$G$34,6,0)</f>
        <v>小学英语（男）</v>
      </c>
      <c r="D24" s="13">
        <f>INDEX([1]Sheet1!$H$3:$H$34,MATCH(B24,[1]Sheet1!$B$3:$B$34,0))</f>
        <v>67.5</v>
      </c>
      <c r="E24" s="14">
        <f t="shared" si="0"/>
        <v>33.75</v>
      </c>
      <c r="F24" s="13">
        <f>VLOOKUP(B24,[2]面试计分表!$O$5:$P$19,2,0)</f>
        <v>86.84</v>
      </c>
      <c r="G24" s="14">
        <f t="shared" si="1"/>
        <v>43.42</v>
      </c>
      <c r="H24" s="14">
        <f t="shared" si="2"/>
        <v>77.17</v>
      </c>
      <c r="I24" s="13">
        <v>2</v>
      </c>
      <c r="J24" s="17" t="s">
        <v>11</v>
      </c>
    </row>
    <row r="25" ht="30" customHeight="1" spans="1:10">
      <c r="A25" s="17">
        <v>22</v>
      </c>
      <c r="B25" s="18" t="s">
        <v>32</v>
      </c>
      <c r="C25" s="19" t="str">
        <f>VLOOKUP(B25,[1]Sheet1!$B$3:$G$34,6,0)</f>
        <v>小学英语（男）</v>
      </c>
      <c r="D25" s="20">
        <f>INDEX([1]Sheet1!$H$3:$H$34,MATCH(B25,[1]Sheet1!$B$3:$B$34,0))</f>
        <v>45.5</v>
      </c>
      <c r="E25" s="21">
        <f t="shared" si="0"/>
        <v>22.75</v>
      </c>
      <c r="F25" s="20" t="s">
        <v>33</v>
      </c>
      <c r="G25" s="21">
        <v>0</v>
      </c>
      <c r="H25" s="21">
        <f t="shared" si="2"/>
        <v>22.75</v>
      </c>
      <c r="I25" s="20">
        <v>3</v>
      </c>
      <c r="J25" s="25"/>
    </row>
    <row r="26" ht="30" customHeight="1" spans="1:10">
      <c r="A26" s="11">
        <v>23</v>
      </c>
      <c r="B26" s="15" t="s">
        <v>34</v>
      </c>
      <c r="C26" s="12" t="str">
        <f>VLOOKUP(B26,[1]Sheet1!$B$3:$G$34,6,0)</f>
        <v>小学英语（女）</v>
      </c>
      <c r="D26" s="13">
        <f>INDEX([1]Sheet1!$H$3:$H$34,MATCH(B26,[1]Sheet1!$B$3:$B$34,0))</f>
        <v>78</v>
      </c>
      <c r="E26" s="14">
        <f t="shared" si="0"/>
        <v>39</v>
      </c>
      <c r="F26" s="13">
        <f>VLOOKUP(B26,[2]面试计分表!$O$5:$P$19,2,0)</f>
        <v>90.4</v>
      </c>
      <c r="G26" s="14">
        <f t="shared" ref="G26:G35" si="3">F26*0.5</f>
        <v>45.2</v>
      </c>
      <c r="H26" s="14">
        <f t="shared" si="2"/>
        <v>84.2</v>
      </c>
      <c r="I26" s="13">
        <v>1</v>
      </c>
      <c r="J26" s="17" t="s">
        <v>11</v>
      </c>
    </row>
    <row r="27" ht="30" customHeight="1" spans="1:10">
      <c r="A27" s="11">
        <v>24</v>
      </c>
      <c r="B27" s="15" t="s">
        <v>35</v>
      </c>
      <c r="C27" s="12" t="str">
        <f>VLOOKUP(B27,[1]Sheet1!$B$3:$G$34,6,0)</f>
        <v>小学英语（女）</v>
      </c>
      <c r="D27" s="13">
        <f>INDEX([1]Sheet1!$H$3:$H$34,MATCH(B27,[1]Sheet1!$B$3:$B$34,0))</f>
        <v>77.5</v>
      </c>
      <c r="E27" s="14">
        <f t="shared" si="0"/>
        <v>38.75</v>
      </c>
      <c r="F27" s="13">
        <f>VLOOKUP(B27,[2]面试计分表!$O$5:$P$19,2,0)</f>
        <v>88.42</v>
      </c>
      <c r="G27" s="14">
        <f t="shared" si="3"/>
        <v>44.21</v>
      </c>
      <c r="H27" s="14">
        <f t="shared" si="2"/>
        <v>82.96</v>
      </c>
      <c r="I27" s="13">
        <v>2</v>
      </c>
      <c r="J27" s="17" t="s">
        <v>11</v>
      </c>
    </row>
    <row r="28" ht="30" customHeight="1" spans="1:10">
      <c r="A28" s="11">
        <v>25</v>
      </c>
      <c r="B28" s="22" t="s">
        <v>36</v>
      </c>
      <c r="C28" s="12" t="str">
        <f>VLOOKUP(B28,[1]Sheet1!$B$3:$G$34,6,0)</f>
        <v>小学英语（女）</v>
      </c>
      <c r="D28" s="13">
        <f>INDEX([1]Sheet1!$H$3:$H$34,MATCH(B28,[1]Sheet1!$B$3:$B$34,0))</f>
        <v>75.5</v>
      </c>
      <c r="E28" s="14">
        <f t="shared" si="0"/>
        <v>37.75</v>
      </c>
      <c r="F28" s="13">
        <f>VLOOKUP(B28,[2]面试计分表!$O$5:$P$19,2,0)</f>
        <v>90.2</v>
      </c>
      <c r="G28" s="14">
        <f t="shared" si="3"/>
        <v>45.1</v>
      </c>
      <c r="H28" s="14">
        <f t="shared" si="2"/>
        <v>82.85</v>
      </c>
      <c r="I28" s="13">
        <v>3</v>
      </c>
      <c r="J28" s="17" t="s">
        <v>11</v>
      </c>
    </row>
    <row r="29" ht="30" customHeight="1" spans="1:10">
      <c r="A29" s="3">
        <v>26</v>
      </c>
      <c r="B29" s="16" t="s">
        <v>37</v>
      </c>
      <c r="C29" s="9" t="str">
        <f>VLOOKUP(B29,[1]Sheet1!$B$3:$G$34,6,0)</f>
        <v>小学英语（女）</v>
      </c>
      <c r="D29" s="4">
        <f>INDEX([1]Sheet1!$H$3:$H$34,MATCH(B29,[1]Sheet1!$B$3:$B$34,0))</f>
        <v>77.5</v>
      </c>
      <c r="E29" s="10">
        <f t="shared" si="0"/>
        <v>38.75</v>
      </c>
      <c r="F29" s="4">
        <f>VLOOKUP(B29,[2]面试计分表!$O$5:$P$19,2,0)</f>
        <v>88.08</v>
      </c>
      <c r="G29" s="10">
        <f t="shared" si="3"/>
        <v>44.04</v>
      </c>
      <c r="H29" s="10">
        <f t="shared" si="2"/>
        <v>82.79</v>
      </c>
      <c r="I29" s="4">
        <v>4</v>
      </c>
      <c r="J29" s="24"/>
    </row>
    <row r="30" ht="30" customHeight="1" spans="1:10">
      <c r="A30" s="3">
        <v>27</v>
      </c>
      <c r="B30" s="16" t="s">
        <v>38</v>
      </c>
      <c r="C30" s="9" t="str">
        <f>VLOOKUP(B30,[1]Sheet1!$B$3:$G$34,6,0)</f>
        <v>小学英语（女）</v>
      </c>
      <c r="D30" s="4">
        <f>INDEX([1]Sheet1!$H$3:$H$34,MATCH(B30,[1]Sheet1!$B$3:$B$34,0))</f>
        <v>75.5</v>
      </c>
      <c r="E30" s="10">
        <f t="shared" si="0"/>
        <v>37.75</v>
      </c>
      <c r="F30" s="4">
        <f>VLOOKUP(B30,[2]面试计分表!$O$5:$P$19,2,0)</f>
        <v>90.06</v>
      </c>
      <c r="G30" s="10">
        <f t="shared" si="3"/>
        <v>45.03</v>
      </c>
      <c r="H30" s="10">
        <f t="shared" si="2"/>
        <v>82.78</v>
      </c>
      <c r="I30" s="4">
        <v>5</v>
      </c>
      <c r="J30" s="24"/>
    </row>
    <row r="31" ht="30" customHeight="1" spans="1:10">
      <c r="A31" s="3">
        <v>28</v>
      </c>
      <c r="B31" s="16" t="s">
        <v>39</v>
      </c>
      <c r="C31" s="9" t="str">
        <f>VLOOKUP(B31,[1]Sheet1!$B$3:$G$34,6,0)</f>
        <v>小学英语（女）</v>
      </c>
      <c r="D31" s="4">
        <f>INDEX([1]Sheet1!$H$3:$H$34,MATCH(B31,[1]Sheet1!$B$3:$B$34,0))</f>
        <v>75.5</v>
      </c>
      <c r="E31" s="10">
        <f t="shared" si="0"/>
        <v>37.75</v>
      </c>
      <c r="F31" s="4">
        <f>VLOOKUP(B31,[2]面试计分表!$O$5:$P$19,2,0)</f>
        <v>89.94</v>
      </c>
      <c r="G31" s="10">
        <f t="shared" si="3"/>
        <v>44.97</v>
      </c>
      <c r="H31" s="10">
        <f t="shared" si="2"/>
        <v>82.72</v>
      </c>
      <c r="I31" s="4">
        <v>6</v>
      </c>
      <c r="J31" s="24"/>
    </row>
    <row r="32" ht="30" customHeight="1" spans="1:10">
      <c r="A32" s="11">
        <v>29</v>
      </c>
      <c r="B32" s="15" t="s">
        <v>40</v>
      </c>
      <c r="C32" s="12" t="str">
        <f>VLOOKUP(B32,[1]Sheet1!$B$3:$G$34,6,0)</f>
        <v>小学语文（男）</v>
      </c>
      <c r="D32" s="13">
        <f>INDEX([1]Sheet1!$H$3:$H$34,MATCH(B32,[1]Sheet1!$B$3:$B$34,0))</f>
        <v>74.5</v>
      </c>
      <c r="E32" s="14">
        <f t="shared" si="0"/>
        <v>37.25</v>
      </c>
      <c r="F32" s="13">
        <f>VLOOKUP(B32,[2]面试计分表!$O$5:$P$19,2,0)</f>
        <v>90.3</v>
      </c>
      <c r="G32" s="14">
        <f t="shared" si="3"/>
        <v>45.15</v>
      </c>
      <c r="H32" s="14">
        <f t="shared" si="2"/>
        <v>82.4</v>
      </c>
      <c r="I32" s="13">
        <v>1</v>
      </c>
      <c r="J32" s="17" t="s">
        <v>11</v>
      </c>
    </row>
    <row r="33" ht="30" customHeight="1" spans="1:10">
      <c r="A33" s="3">
        <v>30</v>
      </c>
      <c r="B33" s="16" t="s">
        <v>41</v>
      </c>
      <c r="C33" s="9" t="str">
        <f>VLOOKUP(B33,[1]Sheet1!$B$3:$G$34,6,0)</f>
        <v>小学语文（男）</v>
      </c>
      <c r="D33" s="4">
        <f>INDEX([1]Sheet1!$H$3:$H$34,MATCH(B33,[1]Sheet1!$B$3:$B$34,0))</f>
        <v>75.5</v>
      </c>
      <c r="E33" s="10">
        <f t="shared" si="0"/>
        <v>37.75</v>
      </c>
      <c r="F33" s="4">
        <f>VLOOKUP(B33,[2]面试计分表!$O$5:$P$19,2,0)</f>
        <v>88.76</v>
      </c>
      <c r="G33" s="10">
        <f t="shared" si="3"/>
        <v>44.38</v>
      </c>
      <c r="H33" s="10">
        <f t="shared" si="2"/>
        <v>82.13</v>
      </c>
      <c r="I33" s="4">
        <v>2</v>
      </c>
      <c r="J33" s="24"/>
    </row>
    <row r="34" ht="30" customHeight="1" spans="1:10">
      <c r="A34" s="11">
        <v>31</v>
      </c>
      <c r="B34" s="15" t="s">
        <v>42</v>
      </c>
      <c r="C34" s="12" t="str">
        <f>VLOOKUP(B34,[1]Sheet1!$B$3:$G$34,6,0)</f>
        <v>小学语文（女）</v>
      </c>
      <c r="D34" s="13">
        <f>INDEX([1]Sheet1!$H$3:$H$34,MATCH(B34,[1]Sheet1!$B$3:$B$34,0))</f>
        <v>80</v>
      </c>
      <c r="E34" s="14">
        <f t="shared" si="0"/>
        <v>40</v>
      </c>
      <c r="F34" s="13">
        <f>VLOOKUP(B34,[2]面试计分表!$O$5:$P$19,2,0)</f>
        <v>90.48</v>
      </c>
      <c r="G34" s="14">
        <f t="shared" si="3"/>
        <v>45.24</v>
      </c>
      <c r="H34" s="14">
        <f t="shared" si="2"/>
        <v>85.24</v>
      </c>
      <c r="I34" s="13">
        <v>1</v>
      </c>
      <c r="J34" s="17" t="s">
        <v>11</v>
      </c>
    </row>
    <row r="35" ht="30" customHeight="1" spans="1:10">
      <c r="A35" s="3">
        <v>32</v>
      </c>
      <c r="B35" s="16" t="s">
        <v>43</v>
      </c>
      <c r="C35" s="9" t="str">
        <f>VLOOKUP(B35,[1]Sheet1!$B$3:$G$34,6,0)</f>
        <v>小学语文（女）</v>
      </c>
      <c r="D35" s="4">
        <f>INDEX([1]Sheet1!$H$3:$H$34,MATCH(B35,[1]Sheet1!$B$3:$B$34,0))</f>
        <v>80</v>
      </c>
      <c r="E35" s="10">
        <f t="shared" si="0"/>
        <v>40</v>
      </c>
      <c r="F35" s="4">
        <f>VLOOKUP(B35,[2]面试计分表!$O$5:$P$19,2,0)</f>
        <v>88</v>
      </c>
      <c r="G35" s="10">
        <f t="shared" si="3"/>
        <v>44</v>
      </c>
      <c r="H35" s="10">
        <f t="shared" si="2"/>
        <v>84</v>
      </c>
      <c r="I35" s="4">
        <v>2</v>
      </c>
      <c r="J35" s="24"/>
    </row>
  </sheetData>
  <autoFilter ref="A3:I35">
    <extLst/>
  </autoFilter>
  <sortState ref="B22:I24">
    <sortCondition ref="C22:C24"/>
    <sortCondition ref="H22:H24" descending="1"/>
  </sortState>
  <mergeCells count="9">
    <mergeCell ref="A1:J1"/>
    <mergeCell ref="D2:E2"/>
    <mergeCell ref="F2:G2"/>
    <mergeCell ref="A2:A3"/>
    <mergeCell ref="B2:B3"/>
    <mergeCell ref="C2:C3"/>
    <mergeCell ref="H2:H3"/>
    <mergeCell ref="I2:I3"/>
    <mergeCell ref="J2:J3"/>
  </mergeCells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临沧市云县党政机关单位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2025-08-07T07:44:00Z</dcterms:created>
  <dcterms:modified xsi:type="dcterms:W3CDTF">2025-08-07T09:59:18Z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E3A6547DC1544E64A3DC3F6FCCDFBC42</vt:lpwstr>
  </property>
  <property fmtid="{D5CDD505-2E9C-101B-9397-08002B2CF9AE}" pid="3" name="KSOProductBuildVer">
    <vt:lpwstr>2052-11.8.2.12085</vt:lpwstr>
  </property>
  <property fmtid="{D5CDD505-2E9C-101B-9397-08002B2CF9AE}" pid="4" name="KSOReadingLayout">
    <vt:bool>true</vt:bool>
  </property>
</Properties>
</file>